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NUMATA-1349\下水道\経営\R2経営比較分析表\"/>
    </mc:Choice>
  </mc:AlternateContent>
  <xr:revisionPtr revIDLastSave="0" documentId="13_ncr:1_{5E38E31C-FD44-4609-8C84-8C26FDEA74CF}" xr6:coauthVersionLast="36" xr6:coauthVersionMax="36" xr10:uidLastSave="{00000000-0000-0000-0000-000000000000}"/>
  <workbookProtection workbookAlgorithmName="SHA-512" workbookHashValue="g89pg6vnqKEL4S2m9pdT9I0Vcxua2fOJ7b/VLffF7eq9EEwybJYC3N8nFQkdD5+7KbIYTRLJysT6H0fRqJ51jw==" workbookSaltValue="oYXE6UGpmIE9EZJprAngd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D10" i="4"/>
  <c r="P10" i="4"/>
  <c r="I10" i="4"/>
  <c r="B10" i="4"/>
  <c r="AL8" i="4"/>
  <c r="P8" i="4"/>
  <c r="I8" i="4"/>
</calcChain>
</file>

<file path=xl/sharedStrings.xml><?xml version="1.0" encoding="utf-8"?>
<sst xmlns="http://schemas.openxmlformats.org/spreadsheetml/2006/main" count="241" uniqueCount="118">
  <si>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</si>
  <si>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</si>
  <si>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</si>
  <si>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</si>
  <si>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</si>
  <si>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</si>
  <si>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</si>
  <si>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</si>
  <si>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</si>
  <si>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</si>
  <si>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</si>
  <si>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</si>
  <si>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</si>
  <si>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</si>
  <si>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</si>
  <si>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</si>
  <si>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</si>
  <si>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</si>
  <si>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</si>
  <si>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</si>
  <si>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</si>
  <si>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</si>
  <si>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</si>
  <si>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</si>
  <si>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</si>
  <si>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</si>
  <si>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</si>
  <si>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</si>
  <si>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</si>
  <si>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</si>
  <si>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</si>
  <si>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</si>
  <si>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</si>
  <si>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</si>
  <si>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</si>
  <si>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</si>
  <si>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</si>
  <si>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</si>
  <si>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</si>
  <si>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</si>
  <si>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</si>
  <si>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</si>
  <si>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</si>
  <si>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</si>
  <si>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</si>
  <si>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</si>
  <si>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</si>
  <si>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</si>
  <si>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</si>
  <si>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</si>
  <si>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</si>
  <si>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</si>
  <si>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</si>
  <si>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</si>
  <si>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</si>
  <si>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</si>
  <si>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</si>
  <si>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</si>
  <si>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</si>
  <si>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</si>
  <si>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</si>
  <si>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</si>
  <si>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</si>
  <si>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</si>
  <si>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</si>
  <si>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</si>
  <si>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</si>
  <si>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</si>
  <si>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</si>
  <si>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</si>
  <si>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</si>
  <si>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</si>
  <si>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</si>
  <si>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</si>
  <si>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</si>
  <si>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</si>
  <si>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</si>
  <si>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</si>
  <si>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</si>
  <si>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</si>
  <si>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</si>
  <si>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</si>
  <si>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</si>
  <si>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</si>
  <si>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</si>
  <si>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</si>
  <si>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</si>
  <si>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</si>
  <si>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</si>
  <si>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</si>
  <si>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</si>
  <si>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</si>
  <si>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</si>
  <si>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</si>
  <si>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</si>
  <si>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</si>
  <si>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</si>
  <si>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</si>
  <si>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</si>
  <si>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</si>
  <si>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</si>
  <si>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</si>
  <si>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</si>
  <si>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</si>
  <si>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</si>
  <si>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</si>
  <si>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</si>
  <si>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</si>
  <si>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</si>
  <si>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</si>
  <si>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</si>
  <si>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</si>
  <si>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</si>
  <si>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</si>
  <si>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</si>
  <si>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①収益的収支比率については、地方公営企業法の適用による打切決算のため、出納整理期間内の　使用料収入が無かったことから前年度比で悪化した。近年は改善傾向にあったものの、80％台　前半での推移であり、依然として低調である。
④企業債残高対事業規模比率については、地方債現在高の減少により改善傾向にあり、類似団体　と比較しても低くなっていたが、打切決算の影響により前年度比で悪化した。
⑤経費回収率については、汚水処理費用の減少により改善傾向にあったが、打切決算の影響によ　り前年度比で悪化した。類似団体と比較しても低調であり、使用料確保に努める必要がある。
⑥汚水処理原価については、年間有収水量の減少により前年度比で悪化した。近年は汚水処理費　用の減少により改善傾向にあったが、より一層の経費削減に努める必要がある。
⑧水洗化率については、前々年度に算出方法を一部見直したため大幅に減少したが、実態に近い　数値として上昇傾向にある。しかしながら、類似団体の比較では低水準であり、引き続き未接　続者に対して接続要請を行う必要がある。</t>
    <phoneticPr fontId="4"/>
  </si>
  <si>
    <t xml:space="preserve"> 管渠改善については未着手となっているが、築造から40年以上経過するものも一部存在するため、緊急性や優先度を考慮した施設の更新、修繕計画を検討する時期に来ている。老朽化対策については、建設費と維持管理費のバランスを考慮して進める必要がある。</t>
    <phoneticPr fontId="4"/>
  </si>
  <si>
    <t xml:space="preserve"> 経営指標数値については、近年は改善傾向にあったものの、地方公営企業法の適用による打切決算の影響により一時的に悪化した。類似団体との比較でも低調な項目が多く、これは、企業債の償還等に対する一般会計繰入金への依存度が高く、また、汚水処理費用の効率化が不十分であることに起因している。そのため、維持管理費を中心としたより一層の費用削減を図る必要がある。
　また、今後、水洗化率の向上と並行して施設の老朽化対策が急務となるため、地方公営企業法の適用による決算財務諸表の分析を早急に行い、経営戦略並びに使用料体系の見直しやストックマネジメント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</si>
</sst>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A8-455B-9A41-8BB8F120A5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D0A8-455B-9A41-8BB8F120A5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18-4A42-8E61-7F452BF0F89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7818-4A42-8E61-7F452BF0F89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89.83</c:v>
                </c:pt>
                <c:pt idx="1">
                  <c:v>82.16</c:v>
                </c:pt>
                <c:pt idx="2">
                  <c:v>84.68</c:v>
                </c:pt>
                <c:pt idx="3">
                  <c:v>86.68</c:v>
                </c:pt>
                <c:pt idx="4">
                  <c:v>89.58</c:v>
                </c:pt>
              </c:numCache>
            </c:numRef>
          </c:val>
          <c:extLst>
            <c:ext xmlns:c16="http://schemas.microsoft.com/office/drawing/2014/chart" uri="{C3380CC4-5D6E-409C-BE32-E72D297353CC}">
              <c16:uniqueId val="{00000000-6897-4D34-BA2C-3A1C54D8EA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6897-4D34-BA2C-3A1C54D8EA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74.400000000000006</c:v>
                </c:pt>
                <c:pt idx="1">
                  <c:v>82.97</c:v>
                </c:pt>
                <c:pt idx="2">
                  <c:v>84.46</c:v>
                </c:pt>
                <c:pt idx="3">
                  <c:v>84.16</c:v>
                </c:pt>
                <c:pt idx="4">
                  <c:v>83.62</c:v>
                </c:pt>
              </c:numCache>
            </c:numRef>
          </c:val>
          <c:extLst>
            <c:ext xmlns:c16="http://schemas.microsoft.com/office/drawing/2014/chart" uri="{C3380CC4-5D6E-409C-BE32-E72D297353CC}">
              <c16:uniqueId val="{00000000-5D39-40C9-8989-B57C54C660E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39-40C9-8989-B57C54C660E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70-4B92-A4D9-32406F8AAA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70-4B92-A4D9-32406F8AAA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1F-40A7-8182-393BAC5D50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1F-40A7-8182-393BAC5D50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DB-41E6-BCC2-18D3D6EAD2B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DB-41E6-BCC2-18D3D6EAD2B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4A-4365-9FBE-822AED813F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4A-4365-9FBE-822AED813F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865.19</c:v>
                </c:pt>
                <c:pt idx="1">
                  <c:v>673.08</c:v>
                </c:pt>
                <c:pt idx="2">
                  <c:v>584.08000000000004</c:v>
                </c:pt>
                <c:pt idx="3">
                  <c:v>471.34</c:v>
                </c:pt>
                <c:pt idx="4">
                  <c:v>473.11</c:v>
                </c:pt>
              </c:numCache>
            </c:numRef>
          </c:val>
          <c:extLst>
            <c:ext xmlns:c16="http://schemas.microsoft.com/office/drawing/2014/chart" uri="{C3380CC4-5D6E-409C-BE32-E72D297353CC}">
              <c16:uniqueId val="{00000000-1FBE-4197-985B-26BB393361D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1FBE-4197-985B-26BB393361D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60.54</c:v>
                </c:pt>
                <c:pt idx="1">
                  <c:v>74.83</c:v>
                </c:pt>
                <c:pt idx="2">
                  <c:v>82.12</c:v>
                </c:pt>
                <c:pt idx="3">
                  <c:v>82.64</c:v>
                </c:pt>
                <c:pt idx="4">
                  <c:v>70.180000000000007</c:v>
                </c:pt>
              </c:numCache>
            </c:numRef>
          </c:val>
          <c:extLst>
            <c:ext xmlns:c16="http://schemas.microsoft.com/office/drawing/2014/chart" uri="{C3380CC4-5D6E-409C-BE32-E72D297353CC}">
              <c16:uniqueId val="{00000000-65ED-4FAD-8C44-6A937A15CB2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65ED-4FAD-8C44-6A937A15CB2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248.13</c:v>
                </c:pt>
                <c:pt idx="1">
                  <c:v>200.32</c:v>
                </c:pt>
                <c:pt idx="2">
                  <c:v>179.73</c:v>
                </c:pt>
                <c:pt idx="3">
                  <c:v>179.89</c:v>
                </c:pt>
                <c:pt idx="4">
                  <c:v>180.55</c:v>
                </c:pt>
              </c:numCache>
            </c:numRef>
          </c:val>
          <c:extLst>
            <c:ext xmlns:c16="http://schemas.microsoft.com/office/drawing/2014/chart" uri="{C3380CC4-5D6E-409C-BE32-E72D297353CC}">
              <c16:uniqueId val="{00000000-C630-48A5-8D2D-E57E48CFB4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C630-48A5-8D2D-E57E48CFB4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R66" zoomScaleNormal="100" workbookViewId="0">
      <selection activeCell="CG78" sqref="CG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47381</v>
      </c>
      <c r="AM8" s="69"/>
      <c r="AN8" s="69"/>
      <c r="AO8" s="69"/>
      <c r="AP8" s="69"/>
      <c r="AQ8" s="69"/>
      <c r="AR8" s="69"/>
      <c r="AS8" s="69"/>
      <c r="AT8" s="68">
        <f>データ!T6</f>
        <v>443.46</v>
      </c>
      <c r="AU8" s="68"/>
      <c r="AV8" s="68"/>
      <c r="AW8" s="68"/>
      <c r="AX8" s="68"/>
      <c r="AY8" s="68"/>
      <c r="AZ8" s="68"/>
      <c r="BA8" s="68"/>
      <c r="BB8" s="68">
        <f>データ!U6</f>
        <v>106.84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46.47</v>
      </c>
      <c r="Q10" s="68"/>
      <c r="R10" s="68"/>
      <c r="S10" s="68"/>
      <c r="T10" s="68"/>
      <c r="U10" s="68"/>
      <c r="V10" s="68"/>
      <c r="W10" s="68">
        <f>データ!Q6</f>
        <v>82.93</v>
      </c>
      <c r="X10" s="68"/>
      <c r="Y10" s="68"/>
      <c r="Z10" s="68"/>
      <c r="AA10" s="68"/>
      <c r="AB10" s="68"/>
      <c r="AC10" s="68"/>
      <c r="AD10" s="69">
        <f>データ!R6</f>
        <v>2780</v>
      </c>
      <c r="AE10" s="69"/>
      <c r="AF10" s="69"/>
      <c r="AG10" s="69"/>
      <c r="AH10" s="69"/>
      <c r="AI10" s="69"/>
      <c r="AJ10" s="69"/>
      <c r="AK10" s="2"/>
      <c r="AL10" s="69">
        <f>データ!V6</f>
        <v>21878</v>
      </c>
      <c r="AM10" s="69"/>
      <c r="AN10" s="69"/>
      <c r="AO10" s="69"/>
      <c r="AP10" s="69"/>
      <c r="AQ10" s="69"/>
      <c r="AR10" s="69"/>
      <c r="AS10" s="69"/>
      <c r="AT10" s="68">
        <f>データ!W6</f>
        <v>6.15</v>
      </c>
      <c r="AU10" s="68"/>
      <c r="AV10" s="68"/>
      <c r="AW10" s="68"/>
      <c r="AX10" s="68"/>
      <c r="AY10" s="68"/>
      <c r="AZ10" s="68"/>
      <c r="BA10" s="68"/>
      <c r="BB10" s="68">
        <f>データ!X6</f>
        <v>3557.4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QTwA1KilzWNcucKu28HhmLj6OnqpKLYQI2tkwnBpcuon34RCD/j8d4ts4zN246hhQyuXUuVtlUq49kaB/ZwlmQ==" saltValue="fB65oamt12U/4VZ8dGqf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102067</v>
      </c>
      <c r="D6" s="33">
        <f t="shared" si="3"/>
        <v>47</v>
      </c>
      <c r="E6" s="33">
        <f t="shared" si="3"/>
        <v>17</v>
      </c>
      <c r="F6" s="33">
        <f t="shared" si="3"/>
        <v>1</v>
      </c>
      <c r="G6" s="33">
        <f t="shared" si="3"/>
        <v>0</v>
      </c>
      <c r="H6" s="33" t="str">
        <f t="shared" si="3"/>
        <v>群馬県　沼田市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46.47</v>
      </c>
      <c r="Q6" s="34">
        <f t="shared" si="3"/>
        <v>82.93</v>
      </c>
      <c r="R6" s="34">
        <f t="shared" si="3"/>
        <v>2780</v>
      </c>
      <c r="S6" s="34">
        <f t="shared" si="3"/>
        <v>47381</v>
      </c>
      <c r="T6" s="34">
        <f t="shared" si="3"/>
        <v>443.46</v>
      </c>
      <c r="U6" s="34">
        <f t="shared" si="3"/>
        <v>106.84</v>
      </c>
      <c r="V6" s="34">
        <f t="shared" si="3"/>
        <v>21878</v>
      </c>
      <c r="W6" s="34">
        <f t="shared" si="3"/>
        <v>6.15</v>
      </c>
      <c r="X6" s="34">
        <f t="shared" si="3"/>
        <v>3557.4</v>
      </c>
      <c r="Y6" s="35">
        <f>IF(Y7="",NA(),Y7)</f>
        <v>74.400000000000006</v>
      </c>
      <c r="Z6" s="35">
        <f t="shared" ref="Z6:AH6" si="4">IF(Z7="",NA(),Z7)</f>
        <v>82.97</v>
      </c>
      <c r="AA6" s="35">
        <f t="shared" si="4"/>
        <v>84.46</v>
      </c>
      <c r="AB6" s="35">
        <f t="shared" si="4"/>
        <v>84.16</v>
      </c>
      <c r="AC6" s="35">
        <f t="shared" si="4"/>
        <v>83.62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865.19</v>
      </c>
      <c r="BG6" s="35">
        <f t="shared" ref="BG6:BO6" si="7">IF(BG7="",NA(),BG7)</f>
        <v>673.08</v>
      </c>
      <c r="BH6" s="35">
        <f t="shared" si="7"/>
        <v>584.08000000000004</v>
      </c>
      <c r="BI6" s="35">
        <f t="shared" si="7"/>
        <v>471.34</v>
      </c>
      <c r="BJ6" s="35">
        <f t="shared" si="7"/>
        <v>473.11</v>
      </c>
      <c r="BK6" s="35">
        <f t="shared" si="7"/>
        <v>862.87</v>
      </c>
      <c r="BL6" s="35">
        <f t="shared" si="7"/>
        <v>716.96</v>
      </c>
      <c r="BM6" s="35">
        <f t="shared" si="7"/>
        <v>799.11</v>
      </c>
      <c r="BN6" s="35">
        <f t="shared" si="7"/>
        <v>768.62</v>
      </c>
      <c r="BO6" s="35">
        <f t="shared" si="7"/>
        <v>789.44</v>
      </c>
      <c r="BP6" s="34" t="str">
        <f>IF(BP7="","",IF(BP7="-","【-】","【"&amp;SUBSTITUTE(TEXT(BP7,"#,##0.00"),"-","△")&amp;"】"))</f>
        <v>【682.51】</v>
      </c>
      <c r="BQ6" s="35">
        <f>IF(BQ7="",NA(),BQ7)</f>
        <v>60.54</v>
      </c>
      <c r="BR6" s="35">
        <f t="shared" ref="BR6:BZ6" si="8">IF(BR7="",NA(),BR7)</f>
        <v>74.83</v>
      </c>
      <c r="BS6" s="35">
        <f t="shared" si="8"/>
        <v>82.12</v>
      </c>
      <c r="BT6" s="35">
        <f t="shared" si="8"/>
        <v>82.64</v>
      </c>
      <c r="BU6" s="35">
        <f t="shared" si="8"/>
        <v>70.180000000000007</v>
      </c>
      <c r="BV6" s="35">
        <f t="shared" si="8"/>
        <v>85.39</v>
      </c>
      <c r="BW6" s="35">
        <f t="shared" si="8"/>
        <v>88.09</v>
      </c>
      <c r="BX6" s="35">
        <f t="shared" si="8"/>
        <v>87.69</v>
      </c>
      <c r="BY6" s="35">
        <f t="shared" si="8"/>
        <v>88.06</v>
      </c>
      <c r="BZ6" s="35">
        <f t="shared" si="8"/>
        <v>87.29</v>
      </c>
      <c r="CA6" s="34" t="str">
        <f>IF(CA7="","",IF(CA7="-","【-】","【"&amp;SUBSTITUTE(TEXT(CA7,"#,##0.00"),"-","△")&amp;"】"))</f>
        <v>【100.34】</v>
      </c>
      <c r="CB6" s="35">
        <f>IF(CB7="",NA(),CB7)</f>
        <v>248.13</v>
      </c>
      <c r="CC6" s="35">
        <f t="shared" ref="CC6:CK6" si="9">IF(CC7="",NA(),CC7)</f>
        <v>200.32</v>
      </c>
      <c r="CD6" s="35">
        <f t="shared" si="9"/>
        <v>179.73</v>
      </c>
      <c r="CE6" s="35">
        <f t="shared" si="9"/>
        <v>179.89</v>
      </c>
      <c r="CF6" s="35">
        <f t="shared" si="9"/>
        <v>180.55</v>
      </c>
      <c r="CG6" s="35">
        <f t="shared" si="9"/>
        <v>188.79</v>
      </c>
      <c r="CH6" s="35">
        <f t="shared" si="9"/>
        <v>181.8</v>
      </c>
      <c r="CI6" s="35">
        <f t="shared" si="9"/>
        <v>180.07</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59.4</v>
      </c>
      <c r="CS6" s="35">
        <f t="shared" si="10"/>
        <v>59.35</v>
      </c>
      <c r="CT6" s="35">
        <f t="shared" si="10"/>
        <v>58.4</v>
      </c>
      <c r="CU6" s="35">
        <f t="shared" si="10"/>
        <v>58</v>
      </c>
      <c r="CV6" s="35">
        <f t="shared" si="10"/>
        <v>57.42</v>
      </c>
      <c r="CW6" s="34" t="str">
        <f>IF(CW7="","",IF(CW7="-","【-】","【"&amp;SUBSTITUTE(TEXT(CW7,"#,##0.00"),"-","△")&amp;"】"))</f>
        <v>【59.64】</v>
      </c>
      <c r="CX6" s="35">
        <f>IF(CX7="",NA(),CX7)</f>
        <v>89.83</v>
      </c>
      <c r="CY6" s="35">
        <f t="shared" ref="CY6:DG6" si="11">IF(CY7="",NA(),CY7)</f>
        <v>82.16</v>
      </c>
      <c r="CZ6" s="35">
        <f t="shared" si="11"/>
        <v>84.68</v>
      </c>
      <c r="DA6" s="35">
        <f t="shared" si="11"/>
        <v>86.68</v>
      </c>
      <c r="DB6" s="35">
        <f t="shared" si="11"/>
        <v>89.58</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102067</v>
      </c>
      <c r="D7" s="37">
        <v>47</v>
      </c>
      <c r="E7" s="37">
        <v>17</v>
      </c>
      <c r="F7" s="37">
        <v>1</v>
      </c>
      <c r="G7" s="37">
        <v>0</v>
      </c>
      <c r="H7" s="37" t="s">
        <v>97</v>
      </c>
      <c r="I7" s="37" t="s">
        <v>98</v>
      </c>
      <c r="J7" s="37" t="s">
        <v>99</v>
      </c>
      <c r="K7" s="37" t="s">
        <v>100</v>
      </c>
      <c r="L7" s="37" t="s">
        <v>101</v>
      </c>
      <c r="M7" s="37" t="s">
        <v>102</v>
      </c>
      <c r="N7" s="38" t="s">
        <v>103</v>
      </c>
      <c r="O7" s="38" t="s">
        <v>104</v>
      </c>
      <c r="P7" s="38">
        <v>46.47</v>
      </c>
      <c r="Q7" s="38">
        <v>82.93</v>
      </c>
      <c r="R7" s="38">
        <v>2780</v>
      </c>
      <c r="S7" s="38">
        <v>47381</v>
      </c>
      <c r="T7" s="38">
        <v>443.46</v>
      </c>
      <c r="U7" s="38">
        <v>106.84</v>
      </c>
      <c r="V7" s="38">
        <v>21878</v>
      </c>
      <c r="W7" s="38">
        <v>6.15</v>
      </c>
      <c r="X7" s="38">
        <v>3557.4</v>
      </c>
      <c r="Y7" s="38">
        <v>74.400000000000006</v>
      </c>
      <c r="Z7" s="38">
        <v>82.97</v>
      </c>
      <c r="AA7" s="38">
        <v>84.46</v>
      </c>
      <c r="AB7" s="38">
        <v>84.16</v>
      </c>
      <c r="AC7" s="38">
        <v>83.62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865.19</v>
      </c>
      <c r="BG7" s="38">
        <v>673.08</v>
      </c>
      <c r="BH7" s="38">
        <v>584.08000000000004</v>
      </c>
      <c r="BI7" s="38">
        <v>471.34</v>
      </c>
      <c r="BJ7" s="38">
        <v>473.11</v>
      </c>
      <c r="BK7" s="38">
        <v>862.87</v>
      </c>
      <c r="BL7" s="38">
        <v>716.96</v>
      </c>
      <c r="BM7" s="38">
        <v>799.11</v>
      </c>
      <c r="BN7" s="38">
        <v>768.62</v>
      </c>
      <c r="BO7" s="38">
        <v>789.44</v>
      </c>
      <c r="BP7" s="38">
        <v>682.51</v>
      </c>
      <c r="BQ7" s="38">
        <v>60.54</v>
      </c>
      <c r="BR7" s="38">
        <v>74.83</v>
      </c>
      <c r="BS7" s="38">
        <v>82.12</v>
      </c>
      <c r="BT7" s="38">
        <v>82.64</v>
      </c>
      <c r="BU7" s="38">
        <v>70.180000000000007</v>
      </c>
      <c r="BV7" s="38">
        <v>85.39</v>
      </c>
      <c r="BW7" s="38">
        <v>88.09</v>
      </c>
      <c r="BX7" s="38">
        <v>87.69</v>
      </c>
      <c r="BY7" s="38">
        <v>88.06</v>
      </c>
      <c r="BZ7" s="38">
        <v>87.29</v>
      </c>
      <c r="CA7" s="38">
        <v>100.34</v>
      </c>
      <c r="CB7" s="38">
        <v>248.13</v>
      </c>
      <c r="CC7" s="38">
        <v>200.32</v>
      </c>
      <c r="CD7" s="38">
        <v>179.73</v>
      </c>
      <c r="CE7" s="38">
        <v>179.89</v>
      </c>
      <c r="CF7" s="38">
        <v>180.55</v>
      </c>
      <c r="CG7" s="38">
        <v>188.79</v>
      </c>
      <c r="CH7" s="38">
        <v>181.8</v>
      </c>
      <c r="CI7" s="38">
        <v>180.07</v>
      </c>
      <c r="CJ7" s="38">
        <v>179.32</v>
      </c>
      <c r="CK7" s="38">
        <v>176.67</v>
      </c>
      <c r="CL7" s="38">
        <v>136.15</v>
      </c>
      <c r="CM7" s="38" t="s">
        <v>103</v>
      </c>
      <c r="CN7" s="38" t="s">
        <v>103</v>
      </c>
      <c r="CO7" s="38" t="s">
        <v>103</v>
      </c>
      <c r="CP7" s="38" t="s">
        <v>103</v>
      </c>
      <c r="CQ7" s="38" t="s">
        <v>103</v>
      </c>
      <c r="CR7" s="38">
        <v>59.4</v>
      </c>
      <c r="CS7" s="38">
        <v>59.35</v>
      </c>
      <c r="CT7" s="38">
        <v>58.4</v>
      </c>
      <c r="CU7" s="38">
        <v>58</v>
      </c>
      <c r="CV7" s="38">
        <v>57.42</v>
      </c>
      <c r="CW7" s="38">
        <v>59.64</v>
      </c>
      <c r="CX7" s="38">
        <v>89.83</v>
      </c>
      <c r="CY7" s="38">
        <v>82.16</v>
      </c>
      <c r="CZ7" s="38">
        <v>84.68</v>
      </c>
      <c r="DA7" s="38">
        <v>86.68</v>
      </c>
      <c r="DB7" s="38">
        <v>89.58</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2020-12-04T02:44:18Z</dcterms:created>
  <dcterms:modified xsi:type="dcterms:W3CDTF">2021-01-25T00:13:36Z</dcterms:modified>
  <cp:category/>
</cp:coreProperties>
</file>